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680" activeTab="0"/>
  </bookViews>
  <sheets>
    <sheet name="Variances" sheetId="1" r:id="rId1"/>
    <sheet name="Reserves" sheetId="2" r:id="rId2"/>
  </sheets>
  <definedNames>
    <definedName name="_xlnm.Print_Area" localSheetId="0">'Variances'!$A$1:$M$34</definedName>
  </definedNames>
  <calcPr fullCalcOnLoad="1"/>
</workbook>
</file>

<file path=xl/sharedStrings.xml><?xml version="1.0" encoding="utf-8"?>
<sst xmlns="http://schemas.openxmlformats.org/spreadsheetml/2006/main" count="49" uniqueCount="42">
  <si>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</si>
  <si>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</si>
  <si>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</si>
  <si>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</si>
  <si>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</si>
  <si>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</si>
  <si>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</si>
  <si>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</si>
  <si>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</si>
  <si>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</si>
  <si>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</si>
  <si>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</si>
  <si>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</si>
  <si>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</si>
  <si>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</si>
  <si>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</si>
  <si>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</si>
  <si>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</si>
  <si>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</si>
  <si>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</si>
  <si>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</si>
  <si>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</si>
  <si>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</si>
  <si>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</si>
  <si>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</si>
  <si>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</si>
  <si>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</si>
  <si>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</si>
  <si>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</si>
  <si>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</si>
  <si>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</si>
  <si>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</si>
  <si>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</si>
  <si>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</si>
  <si>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</si>
  <si>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</si>
  <si>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Broadwell Parish Council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</si>
  <si>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Gloucestershire</t>
    </r>
  </si>
  <si>
    <t>No fete or fund raising was held due to Covid for donations</t>
  </si>
  <si>
    <t>A period of having no clerk due to the old clerk leaving reduced costs for salary</t>
  </si>
  <si>
    <t>New laptop and equipment added plus the memorial stones value were added to the Asset Register</t>
  </si>
  <si>
    <t>A new laptop, licences &amp; printer was purchased for the new clerk  £730; payment for new domain and email addresses £151; New website £792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</si>
</sst>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3" fontId="48" fillId="0" borderId="0" xfId="0" applyNumberFormat="1" applyFont="1" applyAlignment="1">
      <alignment/>
    </xf>
    <xf numFmtId="10" fontId="48" fillId="0" borderId="0" xfId="0" applyNumberFormat="1" applyFont="1" applyAlignment="1">
      <alignment/>
    </xf>
    <xf numFmtId="0" fontId="48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8" fillId="35" borderId="11" xfId="0" applyFont="1" applyFill="1" applyBorder="1" applyAlignment="1">
      <alignment wrapText="1"/>
    </xf>
    <xf numFmtId="0" fontId="49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8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/>
    </xf>
    <xf numFmtId="0" fontId="48" fillId="0" borderId="0" xfId="0" applyFont="1" applyBorder="1" applyAlignment="1">
      <alignment horizontal="center" wrapText="1"/>
    </xf>
    <xf numFmtId="0" fontId="50" fillId="37" borderId="11" xfId="0" applyFont="1" applyFill="1" applyBorder="1" applyAlignment="1">
      <alignment horizontal="center" wrapText="1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wrapText="1"/>
    </xf>
    <xf numFmtId="0" fontId="48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 indent="2"/>
    </xf>
    <xf numFmtId="0" fontId="46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6" fillId="0" borderId="13" xfId="0" applyFont="1" applyBorder="1" applyAlignment="1">
      <alignment/>
    </xf>
    <xf numFmtId="0" fontId="48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wrapText="1"/>
    </xf>
    <xf numFmtId="0" fontId="48" fillId="0" borderId="14" xfId="0" applyFont="1" applyBorder="1" applyAlignment="1">
      <alignment wrapText="1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tabSelected="1" zoomScalePageLayoutView="0" workbookViewId="0" topLeftCell="H1">
      <selection activeCell="N1" sqref="N1:N16384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21" width="9.140625" style="16" customWidth="1"/>
    <col min="22" max="16384" width="9.140625" style="3" customWidth="1"/>
  </cols>
  <sheetData>
    <row r="1" spans="1:12" ht="18">
      <c r="A1" s="39" t="s">
        <v>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9"/>
    </row>
    <row r="2" spans="1:13" ht="15">
      <c r="A2" s="26" t="s">
        <v>17</v>
      </c>
      <c r="B2" s="22"/>
      <c r="C2" s="34" t="s">
        <v>36</v>
      </c>
      <c r="D2" s="22"/>
      <c r="E2" s="22"/>
      <c r="F2" s="22"/>
      <c r="G2" s="22"/>
      <c r="H2" s="22"/>
      <c r="I2" s="22"/>
      <c r="J2" s="22"/>
      <c r="K2" s="22"/>
      <c r="L2" s="9"/>
      <c r="M2" s="23"/>
    </row>
    <row r="3" spans="1:12" ht="14.25" customHeight="1">
      <c r="A3" s="26" t="s">
        <v>37</v>
      </c>
      <c r="C3" s="33"/>
      <c r="L3" s="9"/>
    </row>
    <row r="4" ht="13.5">
      <c r="A4" s="1" t="s">
        <v>34</v>
      </c>
    </row>
    <row r="5" spans="1:13" ht="99" customHeight="1">
      <c r="A5" s="45" t="s">
        <v>35</v>
      </c>
      <c r="B5" s="46"/>
      <c r="C5" s="46"/>
      <c r="D5" s="46"/>
      <c r="E5" s="46"/>
      <c r="F5" s="46"/>
      <c r="G5" s="46"/>
      <c r="H5" s="46"/>
      <c r="M5" s="23"/>
    </row>
    <row r="6" ht="13.5">
      <c r="A6" s="27"/>
    </row>
    <row r="7" spans="1:6" ht="13.5">
      <c r="A7" s="27"/>
      <c r="D7" s="4"/>
      <c r="F7" s="4"/>
    </row>
    <row r="8" spans="4:13" ht="27.75">
      <c r="D8" s="35">
        <v>2020</v>
      </c>
      <c r="E8" s="25"/>
      <c r="F8" s="35">
        <v>2021</v>
      </c>
      <c r="G8" s="35" t="s">
        <v>0</v>
      </c>
      <c r="H8" s="35" t="s">
        <v>0</v>
      </c>
      <c r="I8" s="35"/>
      <c r="J8" s="35"/>
      <c r="K8" s="35"/>
      <c r="L8" s="36" t="s">
        <v>15</v>
      </c>
      <c r="M8" s="10" t="s">
        <v>10</v>
      </c>
    </row>
    <row r="9" spans="4:12" ht="13.5">
      <c r="D9" s="35" t="s">
        <v>1</v>
      </c>
      <c r="E9" s="25"/>
      <c r="F9" s="35" t="s">
        <v>1</v>
      </c>
      <c r="G9" s="35" t="s">
        <v>1</v>
      </c>
      <c r="H9" s="35" t="s">
        <v>14</v>
      </c>
      <c r="I9" s="35"/>
      <c r="J9" s="35"/>
      <c r="K9" s="25"/>
      <c r="L9" s="25"/>
    </row>
    <row r="10" spans="4:5" ht="14.25" thickBot="1">
      <c r="D10" s="4"/>
      <c r="E10" s="4"/>
    </row>
    <row r="11" spans="1:13" ht="44.25" customHeight="1" thickBot="1">
      <c r="A11" s="41" t="s">
        <v>2</v>
      </c>
      <c r="B11" s="41"/>
      <c r="C11" s="41"/>
      <c r="D11" s="8">
        <v>16061</v>
      </c>
      <c r="F11" s="8">
        <v>18955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</row>
    <row r="12" spans="4:6" ht="14.25" thickBot="1">
      <c r="D12" s="5"/>
      <c r="F12" s="5"/>
    </row>
    <row r="13" spans="1:13" ht="31.5" customHeight="1" thickBot="1">
      <c r="A13" s="42" t="s">
        <v>19</v>
      </c>
      <c r="B13" s="43"/>
      <c r="C13" s="44"/>
      <c r="D13" s="8">
        <v>6349</v>
      </c>
      <c r="F13" s="8">
        <v>6500</v>
      </c>
      <c r="G13" s="5">
        <f>F13-D13</f>
        <v>151</v>
      </c>
      <c r="H13" s="6">
        <f>IF((D13&gt;F13),(D13-F13)/D13,IF(D13&lt;F13,-(D13-F13)/D13,IF(D13=F13,0)))</f>
        <v>0.02378327295637108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</row>
    <row r="14" spans="4:12" ht="14.25" thickBot="1">
      <c r="D14" s="5"/>
      <c r="F14" s="5"/>
      <c r="G14" s="5"/>
      <c r="H14" s="6"/>
      <c r="K14" s="4"/>
      <c r="L14" s="4"/>
    </row>
    <row r="15" spans="1:13" ht="27" customHeight="1" thickBot="1">
      <c r="A15" s="38" t="s">
        <v>3</v>
      </c>
      <c r="B15" s="38"/>
      <c r="C15" s="38"/>
      <c r="D15" s="8">
        <v>1113</v>
      </c>
      <c r="F15" s="8">
        <v>600</v>
      </c>
      <c r="G15" s="5">
        <f>F15-D15</f>
        <v>-513</v>
      </c>
      <c r="H15" s="6">
        <f>IF((D15&gt;F15),(D15-F15)/D15,IF(D15&lt;F15,-(D15-F15)/D15,IF(D15=F15,0)))</f>
        <v>0.4609164420485175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 t="s">
        <v>38</v>
      </c>
    </row>
    <row r="16" spans="4:12" ht="14.25" thickBot="1">
      <c r="D16" s="5"/>
      <c r="F16" s="5"/>
      <c r="G16" s="5"/>
      <c r="H16" s="6"/>
      <c r="K16" s="4"/>
      <c r="L16" s="4"/>
    </row>
    <row r="17" spans="1:13" ht="27" customHeight="1" thickBot="1">
      <c r="A17" s="38" t="s">
        <v>4</v>
      </c>
      <c r="B17" s="38"/>
      <c r="C17" s="38"/>
      <c r="D17" s="8">
        <v>2569</v>
      </c>
      <c r="F17" s="8">
        <v>1489</v>
      </c>
      <c r="G17" s="5">
        <f>F17-D17</f>
        <v>-1080</v>
      </c>
      <c r="H17" s="6">
        <f>IF((D17&gt;F17),(D17-F17)/D17,IF(D17&lt;F17,-(D17-F17)/D17,IF(D17=F17,0)))</f>
        <v>0.42039704165044767</v>
      </c>
      <c r="I17" s="3">
        <f>IF(D17-F17&lt;200,0,IF(D17-F17&gt;200,1,IF(D17-F17=200,1)))</f>
        <v>1</v>
      </c>
      <c r="J17" s="3">
        <f>IF(F17-D17&lt;200,0,IF(F17-D17&gt;200,1,IF(F17-D17=200,1)))</f>
        <v>0</v>
      </c>
      <c r="K17" s="4">
        <f>IF(H17&lt;0.15,0,IF(H17&gt;0.15,1,IF(H17=0.15,1)))</f>
        <v>1</v>
      </c>
      <c r="L17" s="4" t="str">
        <f>IF((H17&lt;15%)*AND(G17&lt;100000),"NO","YES")</f>
        <v>YES</v>
      </c>
      <c r="M17" s="10" t="s">
        <v>39</v>
      </c>
    </row>
    <row r="18" spans="4:12" ht="14.25" thickBot="1">
      <c r="D18" s="5"/>
      <c r="F18" s="5"/>
      <c r="G18" s="5"/>
      <c r="H18" s="6"/>
      <c r="K18" s="4"/>
      <c r="L18" s="4"/>
    </row>
    <row r="19" spans="1:13" ht="19.5" customHeight="1" thickBot="1">
      <c r="A19" s="38" t="s">
        <v>7</v>
      </c>
      <c r="B19" s="38"/>
      <c r="C19" s="38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</row>
    <row r="20" spans="4:12" ht="14.25" thickBot="1">
      <c r="D20" s="5"/>
      <c r="F20" s="5"/>
      <c r="G20" s="5"/>
      <c r="H20" s="6"/>
      <c r="K20" s="4"/>
      <c r="L20" s="4"/>
    </row>
    <row r="21" spans="1:13" ht="45" customHeight="1" thickBot="1">
      <c r="A21" s="38" t="s">
        <v>20</v>
      </c>
      <c r="B21" s="38"/>
      <c r="C21" s="38"/>
      <c r="D21" s="8">
        <v>1999</v>
      </c>
      <c r="F21" s="8">
        <v>3812</v>
      </c>
      <c r="G21" s="5">
        <f>F21-D21</f>
        <v>1813</v>
      </c>
      <c r="H21" s="6">
        <f>IF((D21&gt;F21),(D21-F21)/D21,IF(D21&lt;F21,-(D21-F21)/D21,IF(D21=F21,0)))</f>
        <v>0.9069534767383692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IF((H21&lt;15%)*AND(G21&lt;100000),"NO","YES")</f>
        <v>YES</v>
      </c>
      <c r="M21" s="10" t="s">
        <v>41</v>
      </c>
    </row>
    <row r="22" spans="4:12" ht="14.25" thickBot="1">
      <c r="D22" s="5"/>
      <c r="F22" s="5"/>
      <c r="G22" s="5"/>
      <c r="H22" s="6"/>
      <c r="K22" s="4"/>
      <c r="L22" s="4"/>
    </row>
    <row r="23" spans="1:13" ht="19.5" customHeight="1" thickBot="1">
      <c r="A23" s="7" t="s">
        <v>5</v>
      </c>
      <c r="D23" s="2">
        <f>D11+D13+D15-D17-D19-D21</f>
        <v>18955</v>
      </c>
      <c r="F23" s="2">
        <f>F11+F13+F15-F17-F19-F21</f>
        <v>20754</v>
      </c>
      <c r="G23" s="5"/>
      <c r="H23" s="6"/>
      <c r="K23" s="4"/>
      <c r="L23" s="4"/>
      <c r="M23" s="13" t="s">
        <v>12</v>
      </c>
    </row>
    <row r="24" spans="1:13" s="16" customFormat="1" ht="13.5">
      <c r="A24" s="15"/>
      <c r="D24" s="17"/>
      <c r="F24" s="17"/>
      <c r="G24" s="5"/>
      <c r="H24" s="18"/>
      <c r="K24" s="19"/>
      <c r="L24" s="20"/>
      <c r="M24" s="21"/>
    </row>
    <row r="25" spans="4:12" ht="14.25" thickBot="1">
      <c r="D25" s="5"/>
      <c r="F25" s="5"/>
      <c r="G25" s="5"/>
      <c r="H25" s="6"/>
      <c r="K25" s="4"/>
      <c r="L25" s="4"/>
    </row>
    <row r="26" spans="1:13" ht="19.5" customHeight="1" thickBot="1">
      <c r="A26" s="38" t="s">
        <v>9</v>
      </c>
      <c r="B26" s="38"/>
      <c r="C26" s="38"/>
      <c r="D26" s="8">
        <v>18955</v>
      </c>
      <c r="F26" s="8">
        <v>20754</v>
      </c>
      <c r="G26" s="5"/>
      <c r="H26" s="6"/>
      <c r="K26" s="4"/>
      <c r="L26" s="4"/>
      <c r="M26" s="14" t="s">
        <v>12</v>
      </c>
    </row>
    <row r="27" spans="4:12" ht="14.25" thickBot="1">
      <c r="D27" s="5"/>
      <c r="F27" s="5"/>
      <c r="G27" s="5"/>
      <c r="H27" s="6"/>
      <c r="K27" s="4"/>
      <c r="L27" s="4"/>
    </row>
    <row r="28" spans="1:13" ht="31.5" customHeight="1" thickBot="1">
      <c r="A28" s="38" t="s">
        <v>8</v>
      </c>
      <c r="B28" s="38"/>
      <c r="C28" s="38"/>
      <c r="D28" s="8">
        <v>19524</v>
      </c>
      <c r="F28" s="8">
        <v>27752</v>
      </c>
      <c r="G28" s="5">
        <f>F28-D28</f>
        <v>8228</v>
      </c>
      <c r="H28" s="6">
        <f>IF((D28&gt;F28),(D28-F28)/D28,IF(D28&lt;F28,-(D28-F28)/D28,IF(D28=F28,0)))</f>
        <v>0.4214300348289285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1</v>
      </c>
      <c r="L28" s="4" t="str">
        <f>IF((H28&lt;15%)*AND(G28&lt;100000),"NO","YES")</f>
        <v>YES</v>
      </c>
      <c r="M28" s="10" t="s">
        <v>40</v>
      </c>
    </row>
    <row r="29" spans="4:12" ht="14.25" thickBot="1">
      <c r="D29" s="5"/>
      <c r="F29" s="5"/>
      <c r="G29" s="5"/>
      <c r="H29" s="6"/>
      <c r="K29" s="4"/>
      <c r="L29" s="4"/>
    </row>
    <row r="30" spans="1:13" ht="19.5" customHeight="1" thickBot="1">
      <c r="A30" s="38" t="s">
        <v>6</v>
      </c>
      <c r="B30" s="38"/>
      <c r="C30" s="38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</row>
    <row r="31" spans="8:12" ht="13.5">
      <c r="H31" s="6"/>
      <c r="K31" s="4"/>
      <c r="L31" s="4"/>
    </row>
    <row r="32" ht="13.5">
      <c r="C32" s="11" t="s">
        <v>11</v>
      </c>
    </row>
    <row r="33" spans="14:21" ht="15" customHeight="1">
      <c r="N33" s="24"/>
      <c r="O33" s="24"/>
      <c r="P33" s="24"/>
      <c r="Q33" s="24"/>
      <c r="R33" s="24"/>
      <c r="S33" s="24"/>
      <c r="T33" s="24"/>
      <c r="U33" s="24"/>
    </row>
    <row r="34" spans="3:21" ht="13.5">
      <c r="C34" s="11" t="s">
        <v>13</v>
      </c>
      <c r="N34" s="24"/>
      <c r="O34" s="24"/>
      <c r="P34" s="24"/>
      <c r="Q34" s="24"/>
      <c r="R34" s="24"/>
      <c r="S34" s="24"/>
      <c r="T34" s="24"/>
      <c r="U34" s="24"/>
    </row>
    <row r="36" ht="13.5">
      <c r="C36" s="11" t="s">
        <v>18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29" t="s">
        <v>21</v>
      </c>
    </row>
    <row r="2" ht="15.75" customHeight="1">
      <c r="A2" s="37" t="s">
        <v>33</v>
      </c>
    </row>
    <row r="3" ht="14.25">
      <c r="A3" t="s">
        <v>22</v>
      </c>
    </row>
    <row r="5" spans="4:6" ht="14.25">
      <c r="D5" s="28" t="s">
        <v>1</v>
      </c>
      <c r="E5" s="28" t="s">
        <v>1</v>
      </c>
      <c r="F5" s="28" t="s">
        <v>1</v>
      </c>
    </row>
    <row r="6" ht="14.25">
      <c r="A6" s="28" t="s">
        <v>23</v>
      </c>
    </row>
    <row r="7" spans="2:4" ht="14.25">
      <c r="B7" s="31" t="s">
        <v>26</v>
      </c>
      <c r="D7" s="31"/>
    </row>
    <row r="8" spans="2:4" ht="15" customHeight="1">
      <c r="B8" s="31" t="s">
        <v>27</v>
      </c>
      <c r="D8" s="31"/>
    </row>
    <row r="9" spans="2:4" ht="14.25">
      <c r="B9" s="31" t="s">
        <v>28</v>
      </c>
      <c r="D9" s="31"/>
    </row>
    <row r="10" spans="2:4" ht="14.25">
      <c r="B10" s="31" t="s">
        <v>29</v>
      </c>
      <c r="D10" s="31"/>
    </row>
    <row r="11" spans="2:4" ht="14.25">
      <c r="B11" s="31" t="s">
        <v>30</v>
      </c>
      <c r="D11" s="31"/>
    </row>
    <row r="12" spans="2:4" ht="14.25">
      <c r="B12" s="31" t="s">
        <v>31</v>
      </c>
      <c r="D12" s="31"/>
    </row>
    <row r="13" spans="2:4" ht="14.25">
      <c r="B13" s="31" t="s">
        <v>32</v>
      </c>
      <c r="D13" s="31"/>
    </row>
    <row r="14" ht="14.25">
      <c r="E14" s="30">
        <f>SUM(D7:D13)</f>
        <v>0</v>
      </c>
    </row>
    <row r="16" spans="1:4" ht="14.25">
      <c r="A16" s="28" t="s">
        <v>24</v>
      </c>
      <c r="D16" s="31"/>
    </row>
    <row r="17" ht="14.25">
      <c r="E17" s="30">
        <f>D16</f>
        <v>0</v>
      </c>
    </row>
    <row r="18" spans="1:6" ht="15" thickBot="1">
      <c r="A18" s="28" t="s">
        <v>25</v>
      </c>
      <c r="F18" s="32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Broadwell Parish Council</cp:lastModifiedBy>
  <cp:lastPrinted>2021-05-25T17:29:54Z</cp:lastPrinted>
  <dcterms:created xsi:type="dcterms:W3CDTF">2012-07-11T10:01:28Z</dcterms:created>
  <dcterms:modified xsi:type="dcterms:W3CDTF">2021-05-25T17:30:36Z</dcterms:modified>
  <cp:category/>
  <cp:version/>
  <cp:contentType/>
  <cp:contentStatus/>
</cp:coreProperties>
</file>